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1"/>
  </bookViews>
  <sheets>
    <sheet name="Unilateral" sheetId="1" r:id="rId1"/>
    <sheet name="Bilateral" sheetId="2" r:id="rId2"/>
  </sheets>
  <definedNames>
    <definedName name="_xlnm.Print_Area" localSheetId="1">'Bilateral'!$A$1:$P$34</definedName>
    <definedName name="_xlnm.Print_Area" localSheetId="0">'Unilateral'!$A$1:$O$34</definedName>
  </definedNames>
  <calcPr fullCalcOnLoad="1"/>
</workbook>
</file>

<file path=xl/sharedStrings.xml><?xml version="1.0" encoding="utf-8"?>
<sst xmlns="http://schemas.openxmlformats.org/spreadsheetml/2006/main" count="40" uniqueCount="24">
  <si>
    <t>Nominal</t>
  </si>
  <si>
    <t>Date :</t>
  </si>
  <si>
    <t>Data</t>
  </si>
  <si>
    <t>Part</t>
  </si>
  <si>
    <t>Upper Control Limit (UCL) :</t>
  </si>
  <si>
    <t>Lower Control Limit (LCL) :</t>
  </si>
  <si>
    <t>Short-term Capability (Cp) :</t>
  </si>
  <si>
    <t>Cpk Criteria :</t>
  </si>
  <si>
    <r>
      <t>Std Deviation (</t>
    </r>
    <r>
      <rPr>
        <sz val="10"/>
        <rFont val="Symbol"/>
        <family val="1"/>
      </rPr>
      <t>s</t>
    </r>
    <r>
      <rPr>
        <sz val="10"/>
        <rFont val="Arial"/>
        <family val="2"/>
      </rPr>
      <t>) :</t>
    </r>
  </si>
  <si>
    <r>
      <t>Mean (</t>
    </r>
    <r>
      <rPr>
        <sz val="10"/>
        <rFont val="Symbol"/>
        <family val="1"/>
      </rPr>
      <t>m</t>
    </r>
    <r>
      <rPr>
        <sz val="10"/>
        <rFont val="Arial"/>
        <family val="0"/>
      </rPr>
      <t>) :</t>
    </r>
  </si>
  <si>
    <t>Specification</t>
  </si>
  <si>
    <t>Min</t>
  </si>
  <si>
    <t>Max</t>
  </si>
  <si>
    <t>Actual</t>
  </si>
  <si>
    <t>Mean</t>
  </si>
  <si>
    <t>Characteristic :</t>
  </si>
  <si>
    <t>Project :</t>
  </si>
  <si>
    <t>Operation :</t>
  </si>
  <si>
    <t>Process / Product :</t>
  </si>
  <si>
    <t>UCL</t>
  </si>
  <si>
    <t>LCL</t>
  </si>
  <si>
    <t>USL</t>
  </si>
  <si>
    <t>LSL</t>
  </si>
  <si>
    <t>Short-term Centered Capability - including Global Variation (Cpk) 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</si>
</sst>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%"/>
    <numFmt numFmtId="190" formatCode="0.0%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"/>
  </numFmts>
  <fonts count="19">
    <font>
      <sz val="10"/>
      <name val="Arial"/>
      <family val="0"/>
    </font>
    <font>
      <b/>
      <sz val="8.5"/>
      <name val="Arial"/>
      <family val="2"/>
    </font>
    <font>
      <b/>
      <sz val="9.5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20"/>
      <name val="Arial"/>
      <family val="2"/>
    </font>
    <font>
      <sz val="8"/>
      <color indexed="23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22"/>
      <color indexed="9"/>
      <name val="Arial"/>
      <family val="2"/>
    </font>
    <font>
      <b/>
      <i/>
      <sz val="22"/>
      <color indexed="13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6"/>
      <color indexed="23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97" fontId="0" fillId="0" borderId="0" xfId="0" applyNumberFormat="1" applyFont="1" applyAlignment="1" applyProtection="1">
      <alignment horizontal="left"/>
      <protection/>
    </xf>
    <xf numFmtId="0" fontId="15" fillId="0" borderId="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88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/>
    </xf>
    <xf numFmtId="2" fontId="18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vertical="center"/>
      <protection/>
    </xf>
    <xf numFmtId="197" fontId="0" fillId="0" borderId="0" xfId="0" applyNumberFormat="1" applyFont="1" applyAlignment="1" applyProtection="1">
      <alignment horizontal="center"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/>
      <protection/>
    </xf>
    <xf numFmtId="0" fontId="17" fillId="3" borderId="3" xfId="0" applyFont="1" applyFill="1" applyBorder="1" applyAlignment="1" applyProtection="1">
      <alignment horizontal="right"/>
      <protection/>
    </xf>
    <xf numFmtId="2" fontId="17" fillId="3" borderId="4" xfId="0" applyNumberFormat="1" applyFont="1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0" fontId="17" fillId="3" borderId="6" xfId="0" applyFont="1" applyFill="1" applyBorder="1" applyAlignment="1" applyProtection="1">
      <alignment horizontal="right"/>
      <protection/>
    </xf>
    <xf numFmtId="2" fontId="17" fillId="3" borderId="7" xfId="0" applyNumberFormat="1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16" fillId="0" borderId="8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55"/>
          <c:w val="0.9767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Unilateral!$B$8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Unilateral!$B$9:$B$33</c:f>
              <c:numCache/>
            </c:numRef>
          </c:val>
          <c:smooth val="0"/>
        </c:ser>
        <c:ser>
          <c:idx val="1"/>
          <c:order val="1"/>
          <c:tx>
            <c:strRef>
              <c:f>Unilateral!$Q$8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Unilateral!$Q$9:$Q$33</c:f>
              <c:numCache/>
            </c:numRef>
          </c:val>
          <c:smooth val="0"/>
        </c:ser>
        <c:ser>
          <c:idx val="2"/>
          <c:order val="2"/>
          <c:tx>
            <c:strRef>
              <c:f>Unilateral!$R$8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Unilateral!$R$9:$R$33</c:f>
              <c:numCache/>
            </c:numRef>
          </c:val>
          <c:smooth val="0"/>
        </c:ser>
        <c:ser>
          <c:idx val="4"/>
          <c:order val="3"/>
          <c:tx>
            <c:strRef>
              <c:f>Unilateral!$S$8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Unilateral!$S$9:$S$33</c:f>
              <c:numCache/>
            </c:numRef>
          </c:val>
          <c:smooth val="0"/>
        </c:ser>
        <c:marker val="1"/>
        <c:axId val="13444225"/>
        <c:axId val="53889162"/>
      </c:line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889162"/>
        <c:crosses val="autoZero"/>
        <c:auto val="1"/>
        <c:lblOffset val="100"/>
        <c:noMultiLvlLbl val="0"/>
      </c:catAx>
      <c:valAx>
        <c:axId val="5388916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44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275"/>
          <c:y val="0.77625"/>
          <c:w val="0.6045"/>
          <c:h val="0.09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55"/>
          <c:w val="0.9767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Bilateral!$B$8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Bilateral!$B$9:$B$33</c:f>
              <c:numCache/>
            </c:numRef>
          </c:val>
          <c:smooth val="0"/>
        </c:ser>
        <c:ser>
          <c:idx val="1"/>
          <c:order val="1"/>
          <c:tx>
            <c:strRef>
              <c:f>Bilateral!$R$8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Bilateral!$R$9:$R$33</c:f>
              <c:numCache/>
            </c:numRef>
          </c:val>
          <c:smooth val="0"/>
        </c:ser>
        <c:ser>
          <c:idx val="2"/>
          <c:order val="2"/>
          <c:tx>
            <c:strRef>
              <c:f>Bilateral!$S$8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Bilateral!$S$9:$S$33</c:f>
              <c:numCache/>
            </c:numRef>
          </c:val>
          <c:smooth val="0"/>
        </c:ser>
        <c:ser>
          <c:idx val="3"/>
          <c:order val="3"/>
          <c:tx>
            <c:strRef>
              <c:f>Bilateral!$T$8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Bilateral!$T$9:$T$33</c:f>
              <c:numCache/>
            </c:numRef>
          </c:val>
          <c:smooth val="0"/>
        </c:ser>
        <c:ser>
          <c:idx val="4"/>
          <c:order val="4"/>
          <c:tx>
            <c:strRef>
              <c:f>Bilateral!$U$8</c:f>
              <c:strCache>
                <c:ptCount val="1"/>
                <c:pt idx="0">
                  <c:v>USL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Bilateral!$U$9:$U$33</c:f>
              <c:numCache/>
            </c:numRef>
          </c:val>
          <c:smooth val="0"/>
        </c:ser>
        <c:ser>
          <c:idx val="5"/>
          <c:order val="5"/>
          <c:tx>
            <c:strRef>
              <c:f>Bilateral!$V$8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Bilateral!$V$9:$V$33</c:f>
              <c:numCache/>
            </c:numRef>
          </c:val>
          <c:smooth val="0"/>
        </c:ser>
        <c:marker val="1"/>
        <c:axId val="15240411"/>
        <c:axId val="2945972"/>
      </c:line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45972"/>
        <c:crosses val="autoZero"/>
        <c:auto val="1"/>
        <c:lblOffset val="100"/>
        <c:noMultiLvlLbl val="0"/>
      </c:catAx>
      <c:valAx>
        <c:axId val="29459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24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65"/>
          <c:y val="0.77625"/>
          <c:w val="0.6045"/>
          <c:h val="0.09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11</xdr:row>
      <xdr:rowOff>38100</xdr:rowOff>
    </xdr:from>
    <xdr:to>
      <xdr:col>14</xdr:col>
      <xdr:colOff>571500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343025" y="2057400"/>
        <a:ext cx="7648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19050</xdr:rowOff>
    </xdr:from>
    <xdr:to>
      <xdr:col>15</xdr:col>
      <xdr:colOff>0</xdr:colOff>
      <xdr:row>0</xdr:row>
      <xdr:rowOff>485775</xdr:rowOff>
    </xdr:to>
    <xdr:grpSp>
      <xdr:nvGrpSpPr>
        <xdr:cNvPr id="2" name="Group 3"/>
        <xdr:cNvGrpSpPr>
          <a:grpSpLocks/>
        </xdr:cNvGrpSpPr>
      </xdr:nvGrpSpPr>
      <xdr:grpSpPr>
        <a:xfrm>
          <a:off x="0" y="19050"/>
          <a:ext cx="9048750" cy="466725"/>
          <a:chOff x="0" y="3"/>
          <a:chExt cx="950" cy="49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478" y="4"/>
            <a:ext cx="472" cy="47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2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Unilateral Cp(l/u) - Cpk Calculator</a:t>
            </a:r>
          </a:p>
        </xdr:txBody>
      </xdr:sp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"/>
            <a:ext cx="292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6"/>
          <xdr:cNvSpPr>
            <a:spLocks/>
          </xdr:cNvSpPr>
        </xdr:nvSpPr>
        <xdr:spPr>
          <a:xfrm>
            <a:off x="308" y="4"/>
            <a:ext cx="177" cy="47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0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190500</xdr:colOff>
      <xdr:row>8</xdr:row>
      <xdr:rowOff>38100</xdr:rowOff>
    </xdr:from>
    <xdr:to>
      <xdr:col>14</xdr:col>
      <xdr:colOff>438150</xdr:colOff>
      <xdr:row>9</xdr:row>
      <xdr:rowOff>123825</xdr:rowOff>
    </xdr:to>
    <xdr:sp>
      <xdr:nvSpPr>
        <xdr:cNvPr id="6" name="AutoShape 7"/>
        <xdr:cNvSpPr>
          <a:spLocks/>
        </xdr:cNvSpPr>
      </xdr:nvSpPr>
      <xdr:spPr>
        <a:xfrm flipV="1">
          <a:off x="8610600" y="1571625"/>
          <a:ext cx="247650" cy="247650"/>
        </a:xfrm>
        <a:prstGeom prst="triangle">
          <a:avLst/>
        </a:prstGeom>
        <a:solidFill>
          <a:srgbClr val="FF99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11</xdr:row>
      <xdr:rowOff>38100</xdr:rowOff>
    </xdr:from>
    <xdr:to>
      <xdr:col>15</xdr:col>
      <xdr:colOff>571500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343025" y="2057400"/>
        <a:ext cx="7648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19050</xdr:rowOff>
    </xdr:from>
    <xdr:to>
      <xdr:col>16</xdr:col>
      <xdr:colOff>0</xdr:colOff>
      <xdr:row>0</xdr:row>
      <xdr:rowOff>485775</xdr:rowOff>
    </xdr:to>
    <xdr:grpSp>
      <xdr:nvGrpSpPr>
        <xdr:cNvPr id="2" name="Group 2"/>
        <xdr:cNvGrpSpPr>
          <a:grpSpLocks/>
        </xdr:cNvGrpSpPr>
      </xdr:nvGrpSpPr>
      <xdr:grpSpPr>
        <a:xfrm>
          <a:off x="0" y="19050"/>
          <a:ext cx="9048750" cy="466725"/>
          <a:chOff x="0" y="3"/>
          <a:chExt cx="950" cy="49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478" y="4"/>
            <a:ext cx="472" cy="47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2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Bilateral Cp - Cpk Calculator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"/>
            <a:ext cx="292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308" y="4"/>
            <a:ext cx="177" cy="47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0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8</xdr:row>
      <xdr:rowOff>38100</xdr:rowOff>
    </xdr:from>
    <xdr:to>
      <xdr:col>15</xdr:col>
      <xdr:colOff>438150</xdr:colOff>
      <xdr:row>9</xdr:row>
      <xdr:rowOff>123825</xdr:rowOff>
    </xdr:to>
    <xdr:sp>
      <xdr:nvSpPr>
        <xdr:cNvPr id="6" name="AutoShape 7"/>
        <xdr:cNvSpPr>
          <a:spLocks/>
        </xdr:cNvSpPr>
      </xdr:nvSpPr>
      <xdr:spPr>
        <a:xfrm flipV="1">
          <a:off x="8610600" y="1571625"/>
          <a:ext cx="247650" cy="247650"/>
        </a:xfrm>
        <a:prstGeom prst="triangle">
          <a:avLst/>
        </a:prstGeom>
        <a:solidFill>
          <a:srgbClr val="FF99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B21" sqref="B21"/>
    </sheetView>
  </sheetViews>
  <sheetFormatPr defaultColWidth="11.421875" defaultRowHeight="12.75"/>
  <cols>
    <col min="1" max="1" width="8.7109375" style="28" customWidth="1"/>
    <col min="2" max="2" width="10.00390625" style="29" customWidth="1"/>
    <col min="3" max="3" width="9.140625" style="29" customWidth="1"/>
    <col min="4" max="4" width="8.421875" style="29" customWidth="1"/>
    <col min="5" max="6" width="9.140625" style="29" customWidth="1"/>
    <col min="7" max="7" width="8.8515625" style="29" customWidth="1"/>
    <col min="8" max="8" width="1.57421875" style="29" customWidth="1"/>
    <col min="9" max="9" width="9.140625" style="29" customWidth="1"/>
    <col min="10" max="10" width="9.421875" style="28" customWidth="1"/>
    <col min="11" max="11" width="8.8515625" style="28" customWidth="1"/>
    <col min="12" max="12" width="13.57421875" style="28" customWidth="1"/>
    <col min="13" max="13" width="10.8515625" style="28" customWidth="1"/>
    <col min="14" max="15" width="9.421875" style="29" customWidth="1"/>
    <col min="16" max="16" width="9.28125" style="29" customWidth="1"/>
    <col min="17" max="16384" width="9.140625" style="29" customWidth="1"/>
  </cols>
  <sheetData>
    <row r="1" spans="1:16" s="5" customFormat="1" ht="43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"/>
      <c r="P1" s="4"/>
    </row>
    <row r="2" spans="1:13" s="7" customFormat="1" ht="6.75" customHeight="1">
      <c r="A2" s="6"/>
      <c r="J2" s="6"/>
      <c r="K2" s="6"/>
      <c r="L2" s="6"/>
      <c r="M2" s="6"/>
    </row>
    <row r="3" spans="1:16" s="15" customFormat="1" ht="12.75">
      <c r="A3" s="8"/>
      <c r="B3" s="9" t="s">
        <v>16</v>
      </c>
      <c r="C3" s="59"/>
      <c r="D3" s="59"/>
      <c r="E3" s="59"/>
      <c r="F3" s="59"/>
      <c r="G3" s="59"/>
      <c r="H3" s="10"/>
      <c r="I3" s="11"/>
      <c r="J3" s="12" t="s">
        <v>1</v>
      </c>
      <c r="K3" s="59"/>
      <c r="L3" s="59"/>
      <c r="M3" s="10"/>
      <c r="N3" s="60" t="s">
        <v>10</v>
      </c>
      <c r="O3" s="61"/>
      <c r="P3" s="14"/>
    </row>
    <row r="4" spans="1:15" s="15" customFormat="1" ht="12.75">
      <c r="A4" s="16"/>
      <c r="B4" s="9" t="s">
        <v>18</v>
      </c>
      <c r="C4" s="59"/>
      <c r="D4" s="59"/>
      <c r="E4" s="59"/>
      <c r="F4" s="59"/>
      <c r="G4" s="59"/>
      <c r="H4" s="10"/>
      <c r="I4" s="11"/>
      <c r="J4" s="12" t="s">
        <v>15</v>
      </c>
      <c r="K4" s="59"/>
      <c r="L4" s="59"/>
      <c r="M4" s="10"/>
      <c r="N4" s="13" t="s">
        <v>11</v>
      </c>
      <c r="O4" s="13" t="s">
        <v>12</v>
      </c>
    </row>
    <row r="5" spans="1:15" s="18" customFormat="1" ht="12.75">
      <c r="A5" s="16"/>
      <c r="B5" s="9" t="s">
        <v>17</v>
      </c>
      <c r="C5" s="59"/>
      <c r="D5" s="59"/>
      <c r="E5" s="59"/>
      <c r="F5" s="59"/>
      <c r="G5" s="59"/>
      <c r="H5" s="10"/>
      <c r="I5" s="11"/>
      <c r="J5" s="12" t="s">
        <v>7</v>
      </c>
      <c r="K5" s="30"/>
      <c r="L5" s="31"/>
      <c r="M5" s="17"/>
      <c r="N5" s="1">
        <v>1.497</v>
      </c>
      <c r="O5" s="1"/>
    </row>
    <row r="6" spans="1:13" s="18" customFormat="1" ht="6.75" customHeight="1">
      <c r="A6" s="19"/>
      <c r="J6" s="19"/>
      <c r="K6" s="19"/>
      <c r="L6" s="19"/>
      <c r="M6" s="19"/>
    </row>
    <row r="7" spans="1:15" s="18" customFormat="1" ht="12.75">
      <c r="A7" s="57" t="s">
        <v>2</v>
      </c>
      <c r="B7" s="57"/>
      <c r="F7" s="21" t="s">
        <v>8</v>
      </c>
      <c r="G7" s="43">
        <f>STDEV(B9:B33)</f>
        <v>0.0007823681992074019</v>
      </c>
      <c r="I7" s="53"/>
      <c r="J7" s="54"/>
      <c r="K7" s="54"/>
      <c r="L7" s="54"/>
      <c r="M7" s="54"/>
      <c r="N7" s="47" t="str">
        <f>IF(COUNTBLANK(N5:O5)=2,"Define Min or Max Specification :",IF(COUNTBLANK(N5)=1,"Short-term Capability (Cpu) :",IF(COUNTBLANK(O5)=1,"Short-term Capability (Cpl) :","Define Min or Max Specification :")))</f>
        <v>Short-term Capability (Cpl) :</v>
      </c>
      <c r="O7" s="48">
        <f>IF(COUNTBLANK(N5:O5)=2,"",IF(COUNTBLANK(O5)=1,(G8-N5)/(3*G7),IF(COUNTBLANK(P5)=1,(O5-G8)/(3*G7),"")))</f>
        <v>1.0106068568069169</v>
      </c>
    </row>
    <row r="8" spans="1:19" s="25" customFormat="1" ht="12.75">
      <c r="A8" s="20" t="s">
        <v>3</v>
      </c>
      <c r="B8" s="23" t="s">
        <v>13</v>
      </c>
      <c r="C8" s="18"/>
      <c r="D8" s="18"/>
      <c r="E8" s="18"/>
      <c r="F8" s="24" t="s">
        <v>9</v>
      </c>
      <c r="G8" s="43">
        <f>AVERAGE(B9:B33)</f>
        <v>1.4993720000000001</v>
      </c>
      <c r="I8" s="49"/>
      <c r="J8" s="50"/>
      <c r="K8" s="50"/>
      <c r="L8" s="50"/>
      <c r="M8" s="50"/>
      <c r="N8" s="51" t="s">
        <v>23</v>
      </c>
      <c r="O8" s="52">
        <f>O7</f>
        <v>1.0106068568069169</v>
      </c>
      <c r="P8" s="15"/>
      <c r="Q8" s="40" t="s">
        <v>14</v>
      </c>
      <c r="R8" s="40" t="str">
        <f>IF(COUNTBLANK(N5:O5)=2,"",IF(COUNTBLANK(N5)=1,"UCL",IF(COUNTBLANK(O5)=1,"LCL","")))</f>
        <v>LCL</v>
      </c>
      <c r="S8" s="40" t="str">
        <f>IF(COUNTBLANK(N5:O5)=2,"",IF(COUNTBLANK(N5)=1,"USL",IF(COUNTBLANK(O5)=1,"LSL","")))</f>
        <v>LSL</v>
      </c>
    </row>
    <row r="9" spans="1:19" s="25" customFormat="1" ht="12.75" customHeight="1">
      <c r="A9" s="2">
        <v>1</v>
      </c>
      <c r="B9" s="39">
        <v>1.498</v>
      </c>
      <c r="F9" s="38" t="str">
        <f>IF(COUNTBLANK(N5:O5)=2,"Define Min or Max Specification :",IF(COUNTBLANK(N5)=1,"Upper Control Limit (UCL) :",IF(COUNTBLANK(O5)=1,"Lower Control Limit (LCL) :","Define Min or Max Specification :")))</f>
        <v>Lower Control Limit (LCL) :</v>
      </c>
      <c r="G9" s="43">
        <f>IF(COUNTBLANK(N5:O5)=2,"",IF(COUNTBLANK(O5)=1,G8-(3*G7),G8+(3*G7)))</f>
        <v>1.497024895402378</v>
      </c>
      <c r="J9" s="55"/>
      <c r="K9" s="55"/>
      <c r="L9" s="55"/>
      <c r="M9" s="55"/>
      <c r="N9" s="55"/>
      <c r="O9" s="55"/>
      <c r="P9" s="26"/>
      <c r="Q9" s="41">
        <f>G8</f>
        <v>1.4993720000000001</v>
      </c>
      <c r="R9" s="41">
        <f>G9</f>
        <v>1.497024895402378</v>
      </c>
      <c r="S9" s="41">
        <f>MAX(N$5:O$5)</f>
        <v>1.497</v>
      </c>
    </row>
    <row r="10" spans="1:19" s="25" customFormat="1" ht="12.75" customHeight="1">
      <c r="A10" s="2">
        <v>2</v>
      </c>
      <c r="B10" s="39">
        <v>1.497</v>
      </c>
      <c r="F10" s="21"/>
      <c r="G10" s="22"/>
      <c r="I10" s="56" t="str">
        <f>IF(AND(COUNTBLANK(B9:B33)=0,O8&gt;=1.33),"PROCESS IS CAPABLE AND CERTIFIED",IF(AND(COUNTBLANK(B9:B33)=0,O8&gt;=1),"PROCESS IS CAPABLE",""))</f>
        <v>PROCESS IS CAPABLE</v>
      </c>
      <c r="J10" s="56"/>
      <c r="K10" s="56"/>
      <c r="L10" s="56"/>
      <c r="M10" s="56"/>
      <c r="N10" s="56"/>
      <c r="O10" s="56"/>
      <c r="P10" s="26"/>
      <c r="Q10" s="41">
        <f>Q9</f>
        <v>1.4993720000000001</v>
      </c>
      <c r="R10" s="41">
        <f aca="true" t="shared" si="0" ref="R10:R25">R9</f>
        <v>1.497024895402378</v>
      </c>
      <c r="S10" s="41">
        <f aca="true" t="shared" si="1" ref="S10:S33">MAX(N$5:O$5)</f>
        <v>1.497</v>
      </c>
    </row>
    <row r="11" spans="1:19" s="25" customFormat="1" ht="12.75" customHeight="1">
      <c r="A11" s="2">
        <v>3</v>
      </c>
      <c r="B11" s="39">
        <v>1.499</v>
      </c>
      <c r="I11" s="56"/>
      <c r="J11" s="56"/>
      <c r="K11" s="56"/>
      <c r="L11" s="56"/>
      <c r="M11" s="56"/>
      <c r="N11" s="56"/>
      <c r="O11" s="56"/>
      <c r="Q11" s="41">
        <f aca="true" t="shared" si="2" ref="Q11:R33">Q10</f>
        <v>1.4993720000000001</v>
      </c>
      <c r="R11" s="41">
        <f t="shared" si="0"/>
        <v>1.497024895402378</v>
      </c>
      <c r="S11" s="41">
        <f t="shared" si="1"/>
        <v>1.497</v>
      </c>
    </row>
    <row r="12" spans="1:19" s="25" customFormat="1" ht="12.75">
      <c r="A12" s="2">
        <v>4</v>
      </c>
      <c r="B12" s="39">
        <v>1.499</v>
      </c>
      <c r="Q12" s="41">
        <f t="shared" si="2"/>
        <v>1.4993720000000001</v>
      </c>
      <c r="R12" s="41">
        <f t="shared" si="0"/>
        <v>1.497024895402378</v>
      </c>
      <c r="S12" s="41">
        <f t="shared" si="1"/>
        <v>1.497</v>
      </c>
    </row>
    <row r="13" spans="1:19" s="25" customFormat="1" ht="12.75">
      <c r="A13" s="2">
        <v>5</v>
      </c>
      <c r="B13" s="39">
        <v>1.499</v>
      </c>
      <c r="Q13" s="41">
        <f t="shared" si="2"/>
        <v>1.4993720000000001</v>
      </c>
      <c r="R13" s="41">
        <f t="shared" si="0"/>
        <v>1.497024895402378</v>
      </c>
      <c r="S13" s="41">
        <f t="shared" si="1"/>
        <v>1.497</v>
      </c>
    </row>
    <row r="14" spans="1:19" s="25" customFormat="1" ht="12.75">
      <c r="A14" s="2">
        <v>6</v>
      </c>
      <c r="B14" s="39">
        <v>1.499</v>
      </c>
      <c r="Q14" s="41">
        <f t="shared" si="2"/>
        <v>1.4993720000000001</v>
      </c>
      <c r="R14" s="41">
        <f t="shared" si="0"/>
        <v>1.497024895402378</v>
      </c>
      <c r="S14" s="41">
        <f t="shared" si="1"/>
        <v>1.497</v>
      </c>
    </row>
    <row r="15" spans="1:19" s="25" customFormat="1" ht="12.75">
      <c r="A15" s="2">
        <v>7</v>
      </c>
      <c r="B15" s="39">
        <v>1.499</v>
      </c>
      <c r="Q15" s="41">
        <f t="shared" si="2"/>
        <v>1.4993720000000001</v>
      </c>
      <c r="R15" s="41">
        <f t="shared" si="0"/>
        <v>1.497024895402378</v>
      </c>
      <c r="S15" s="41">
        <f t="shared" si="1"/>
        <v>1.497</v>
      </c>
    </row>
    <row r="16" spans="1:19" s="25" customFormat="1" ht="12.75">
      <c r="A16" s="2">
        <v>8</v>
      </c>
      <c r="B16" s="39">
        <v>1.5</v>
      </c>
      <c r="Q16" s="41">
        <f t="shared" si="2"/>
        <v>1.4993720000000001</v>
      </c>
      <c r="R16" s="41">
        <f t="shared" si="0"/>
        <v>1.497024895402378</v>
      </c>
      <c r="S16" s="41">
        <f t="shared" si="1"/>
        <v>1.497</v>
      </c>
    </row>
    <row r="17" spans="1:19" s="25" customFormat="1" ht="12.75">
      <c r="A17" s="2">
        <v>9</v>
      </c>
      <c r="B17" s="39">
        <v>1.5</v>
      </c>
      <c r="Q17" s="41">
        <f t="shared" si="2"/>
        <v>1.4993720000000001</v>
      </c>
      <c r="R17" s="41">
        <f t="shared" si="0"/>
        <v>1.497024895402378</v>
      </c>
      <c r="S17" s="41">
        <f t="shared" si="1"/>
        <v>1.497</v>
      </c>
    </row>
    <row r="18" spans="1:19" s="25" customFormat="1" ht="12.75">
      <c r="A18" s="2">
        <v>10</v>
      </c>
      <c r="B18" s="39">
        <v>1.499</v>
      </c>
      <c r="Q18" s="41">
        <f t="shared" si="2"/>
        <v>1.4993720000000001</v>
      </c>
      <c r="R18" s="41">
        <f t="shared" si="0"/>
        <v>1.497024895402378</v>
      </c>
      <c r="S18" s="41">
        <f t="shared" si="1"/>
        <v>1.497</v>
      </c>
    </row>
    <row r="19" spans="1:19" s="25" customFormat="1" ht="12.75">
      <c r="A19" s="2">
        <v>11</v>
      </c>
      <c r="B19" s="39">
        <v>1.5</v>
      </c>
      <c r="Q19" s="41">
        <f t="shared" si="2"/>
        <v>1.4993720000000001</v>
      </c>
      <c r="R19" s="41">
        <f t="shared" si="0"/>
        <v>1.497024895402378</v>
      </c>
      <c r="S19" s="41">
        <f t="shared" si="1"/>
        <v>1.497</v>
      </c>
    </row>
    <row r="20" spans="1:19" s="25" customFormat="1" ht="12.75">
      <c r="A20" s="2">
        <v>12</v>
      </c>
      <c r="B20" s="39">
        <v>1.5</v>
      </c>
      <c r="Q20" s="41">
        <f t="shared" si="2"/>
        <v>1.4993720000000001</v>
      </c>
      <c r="R20" s="41">
        <f t="shared" si="0"/>
        <v>1.497024895402378</v>
      </c>
      <c r="S20" s="41">
        <f t="shared" si="1"/>
        <v>1.497</v>
      </c>
    </row>
    <row r="21" spans="1:19" s="25" customFormat="1" ht="12.75">
      <c r="A21" s="2">
        <v>13</v>
      </c>
      <c r="B21" s="39">
        <v>1.5</v>
      </c>
      <c r="Q21" s="41">
        <f t="shared" si="2"/>
        <v>1.4993720000000001</v>
      </c>
      <c r="R21" s="41">
        <f t="shared" si="0"/>
        <v>1.497024895402378</v>
      </c>
      <c r="S21" s="41">
        <f t="shared" si="1"/>
        <v>1.497</v>
      </c>
    </row>
    <row r="22" spans="1:19" s="25" customFormat="1" ht="12.75">
      <c r="A22" s="2">
        <v>14</v>
      </c>
      <c r="B22" s="39">
        <v>1.5</v>
      </c>
      <c r="Q22" s="41">
        <f t="shared" si="2"/>
        <v>1.4993720000000001</v>
      </c>
      <c r="R22" s="41">
        <f t="shared" si="0"/>
        <v>1.497024895402378</v>
      </c>
      <c r="S22" s="41">
        <f t="shared" si="1"/>
        <v>1.497</v>
      </c>
    </row>
    <row r="23" spans="1:19" s="25" customFormat="1" ht="12.75">
      <c r="A23" s="2">
        <v>15</v>
      </c>
      <c r="B23" s="39">
        <v>1.4998</v>
      </c>
      <c r="Q23" s="41">
        <f t="shared" si="2"/>
        <v>1.4993720000000001</v>
      </c>
      <c r="R23" s="41">
        <f t="shared" si="0"/>
        <v>1.497024895402378</v>
      </c>
      <c r="S23" s="41">
        <f t="shared" si="1"/>
        <v>1.497</v>
      </c>
    </row>
    <row r="24" spans="1:19" s="25" customFormat="1" ht="12.75">
      <c r="A24" s="2">
        <v>16</v>
      </c>
      <c r="B24" s="39">
        <v>1.4999</v>
      </c>
      <c r="Q24" s="41">
        <f t="shared" si="2"/>
        <v>1.4993720000000001</v>
      </c>
      <c r="R24" s="41">
        <f t="shared" si="0"/>
        <v>1.497024895402378</v>
      </c>
      <c r="S24" s="41">
        <f t="shared" si="1"/>
        <v>1.497</v>
      </c>
    </row>
    <row r="25" spans="1:19" s="25" customFormat="1" ht="12.75">
      <c r="A25" s="2">
        <v>17</v>
      </c>
      <c r="B25" s="39">
        <v>1.4999</v>
      </c>
      <c r="Q25" s="41">
        <f t="shared" si="2"/>
        <v>1.4993720000000001</v>
      </c>
      <c r="R25" s="41">
        <f t="shared" si="0"/>
        <v>1.497024895402378</v>
      </c>
      <c r="S25" s="41">
        <f t="shared" si="1"/>
        <v>1.497</v>
      </c>
    </row>
    <row r="26" spans="1:19" s="25" customFormat="1" ht="12.75">
      <c r="A26" s="2">
        <v>18</v>
      </c>
      <c r="B26" s="39">
        <v>1.4998</v>
      </c>
      <c r="Q26" s="41">
        <f t="shared" si="2"/>
        <v>1.4993720000000001</v>
      </c>
      <c r="R26" s="41">
        <f t="shared" si="2"/>
        <v>1.497024895402378</v>
      </c>
      <c r="S26" s="41">
        <f t="shared" si="1"/>
        <v>1.497</v>
      </c>
    </row>
    <row r="27" spans="1:19" s="25" customFormat="1" ht="12.75">
      <c r="A27" s="2">
        <v>19</v>
      </c>
      <c r="B27" s="39">
        <v>1.499</v>
      </c>
      <c r="Q27" s="41">
        <f t="shared" si="2"/>
        <v>1.4993720000000001</v>
      </c>
      <c r="R27" s="41">
        <f t="shared" si="2"/>
        <v>1.497024895402378</v>
      </c>
      <c r="S27" s="41">
        <f t="shared" si="1"/>
        <v>1.497</v>
      </c>
    </row>
    <row r="28" spans="1:19" s="25" customFormat="1" ht="12.75">
      <c r="A28" s="2">
        <v>20</v>
      </c>
      <c r="B28" s="39">
        <v>1.5</v>
      </c>
      <c r="Q28" s="41">
        <f t="shared" si="2"/>
        <v>1.4993720000000001</v>
      </c>
      <c r="R28" s="41">
        <f t="shared" si="2"/>
        <v>1.497024895402378</v>
      </c>
      <c r="S28" s="41">
        <f t="shared" si="1"/>
        <v>1.497</v>
      </c>
    </row>
    <row r="29" spans="1:19" s="25" customFormat="1" ht="12.75">
      <c r="A29" s="2">
        <v>21</v>
      </c>
      <c r="B29" s="39">
        <v>1.4995</v>
      </c>
      <c r="Q29" s="41">
        <f t="shared" si="2"/>
        <v>1.4993720000000001</v>
      </c>
      <c r="R29" s="41">
        <f t="shared" si="2"/>
        <v>1.497024895402378</v>
      </c>
      <c r="S29" s="41">
        <f t="shared" si="1"/>
        <v>1.497</v>
      </c>
    </row>
    <row r="30" spans="1:19" s="25" customFormat="1" ht="12.75">
      <c r="A30" s="2">
        <v>22</v>
      </c>
      <c r="B30" s="39">
        <v>1.4996</v>
      </c>
      <c r="Q30" s="41">
        <f t="shared" si="2"/>
        <v>1.4993720000000001</v>
      </c>
      <c r="R30" s="41">
        <f t="shared" si="2"/>
        <v>1.497024895402378</v>
      </c>
      <c r="S30" s="41">
        <f t="shared" si="1"/>
        <v>1.497</v>
      </c>
    </row>
    <row r="31" spans="1:19" s="25" customFormat="1" ht="12.75">
      <c r="A31" s="2">
        <v>23</v>
      </c>
      <c r="B31" s="39">
        <v>1.4998</v>
      </c>
      <c r="Q31" s="41">
        <f t="shared" si="2"/>
        <v>1.4993720000000001</v>
      </c>
      <c r="R31" s="41">
        <f t="shared" si="2"/>
        <v>1.497024895402378</v>
      </c>
      <c r="S31" s="41">
        <f t="shared" si="1"/>
        <v>1.497</v>
      </c>
    </row>
    <row r="32" spans="1:19" s="25" customFormat="1" ht="12.75">
      <c r="A32" s="2">
        <v>24</v>
      </c>
      <c r="B32" s="39">
        <v>1.498</v>
      </c>
      <c r="Q32" s="41">
        <f t="shared" si="2"/>
        <v>1.4993720000000001</v>
      </c>
      <c r="R32" s="41">
        <f t="shared" si="2"/>
        <v>1.497024895402378</v>
      </c>
      <c r="S32" s="41">
        <f t="shared" si="1"/>
        <v>1.497</v>
      </c>
    </row>
    <row r="33" spans="1:19" s="25" customFormat="1" ht="12.75">
      <c r="A33" s="2">
        <v>25</v>
      </c>
      <c r="B33" s="39">
        <v>1.5</v>
      </c>
      <c r="Q33" s="41">
        <f t="shared" si="2"/>
        <v>1.4993720000000001</v>
      </c>
      <c r="R33" s="41">
        <f t="shared" si="2"/>
        <v>1.497024895402378</v>
      </c>
      <c r="S33" s="41">
        <f t="shared" si="1"/>
        <v>1.497</v>
      </c>
    </row>
    <row r="34" spans="1:13" s="7" customFormat="1" ht="14.25">
      <c r="A34" s="6"/>
      <c r="J34" s="6"/>
      <c r="K34" s="6"/>
      <c r="L34" s="6"/>
      <c r="M34" s="6"/>
    </row>
    <row r="35" spans="1:13" s="7" customFormat="1" ht="14.25">
      <c r="A35" s="6"/>
      <c r="J35" s="6"/>
      <c r="K35" s="6"/>
      <c r="L35" s="6"/>
      <c r="M35" s="6"/>
    </row>
    <row r="36" spans="1:13" s="7" customFormat="1" ht="14.25">
      <c r="A36" s="6"/>
      <c r="J36" s="6"/>
      <c r="K36" s="6"/>
      <c r="L36" s="6"/>
      <c r="M36" s="6"/>
    </row>
    <row r="37" spans="1:13" s="7" customFormat="1" ht="14.25">
      <c r="A37" s="6"/>
      <c r="J37" s="6"/>
      <c r="K37" s="6"/>
      <c r="L37" s="6"/>
      <c r="M37" s="6"/>
    </row>
    <row r="38" spans="1:13" s="7" customFormat="1" ht="14.25">
      <c r="A38" s="6"/>
      <c r="J38" s="6"/>
      <c r="K38" s="6"/>
      <c r="L38" s="6"/>
      <c r="M38" s="6"/>
    </row>
    <row r="39" spans="1:13" s="7" customFormat="1" ht="14.25">
      <c r="A39" s="6"/>
      <c r="J39" s="6"/>
      <c r="K39" s="6"/>
      <c r="L39" s="6"/>
      <c r="M39" s="6"/>
    </row>
    <row r="40" spans="1:13" s="7" customFormat="1" ht="14.25">
      <c r="A40" s="6"/>
      <c r="J40" s="6"/>
      <c r="K40" s="6"/>
      <c r="L40" s="6"/>
      <c r="M40" s="6"/>
    </row>
    <row r="41" spans="1:13" s="7" customFormat="1" ht="14.25">
      <c r="A41" s="6"/>
      <c r="J41" s="6"/>
      <c r="K41" s="6"/>
      <c r="L41" s="6"/>
      <c r="M41" s="6"/>
    </row>
    <row r="42" spans="1:13" s="7" customFormat="1" ht="14.25">
      <c r="A42" s="6"/>
      <c r="J42" s="6"/>
      <c r="K42" s="6"/>
      <c r="L42" s="6"/>
      <c r="M42" s="6"/>
    </row>
    <row r="43" spans="1:13" s="7" customFormat="1" ht="14.25">
      <c r="A43" s="6"/>
      <c r="J43" s="6"/>
      <c r="K43" s="6"/>
      <c r="L43" s="6"/>
      <c r="M43" s="6"/>
    </row>
    <row r="44" spans="1:13" s="7" customFormat="1" ht="14.25">
      <c r="A44" s="6"/>
      <c r="J44" s="6"/>
      <c r="K44" s="6"/>
      <c r="L44" s="6"/>
      <c r="M44" s="6"/>
    </row>
    <row r="45" spans="1:13" s="5" customFormat="1" ht="15">
      <c r="A45" s="27"/>
      <c r="J45" s="27"/>
      <c r="K45" s="27"/>
      <c r="L45" s="27"/>
      <c r="M45" s="27"/>
    </row>
    <row r="46" spans="1:13" s="5" customFormat="1" ht="15">
      <c r="A46" s="27"/>
      <c r="J46" s="27"/>
      <c r="K46" s="27"/>
      <c r="L46" s="27"/>
      <c r="M46" s="27"/>
    </row>
    <row r="47" spans="1:13" s="5" customFormat="1" ht="15">
      <c r="A47" s="27"/>
      <c r="J47" s="27"/>
      <c r="K47" s="27"/>
      <c r="L47" s="27"/>
      <c r="M47" s="27"/>
    </row>
    <row r="48" spans="1:13" s="5" customFormat="1" ht="15">
      <c r="A48" s="27"/>
      <c r="J48" s="27"/>
      <c r="K48" s="27"/>
      <c r="L48" s="27"/>
      <c r="M48" s="27"/>
    </row>
    <row r="49" spans="1:13" s="5" customFormat="1" ht="15">
      <c r="A49" s="27"/>
      <c r="J49" s="27"/>
      <c r="K49" s="27"/>
      <c r="L49" s="27"/>
      <c r="M49" s="27"/>
    </row>
    <row r="50" spans="1:13" s="5" customFormat="1" ht="15">
      <c r="A50" s="27"/>
      <c r="J50" s="27"/>
      <c r="K50" s="27"/>
      <c r="L50" s="27"/>
      <c r="M50" s="27"/>
    </row>
    <row r="51" spans="1:13" s="5" customFormat="1" ht="15">
      <c r="A51" s="27"/>
      <c r="J51" s="27"/>
      <c r="K51" s="27"/>
      <c r="L51" s="27"/>
      <c r="M51" s="27"/>
    </row>
    <row r="52" spans="1:13" s="5" customFormat="1" ht="15">
      <c r="A52" s="27"/>
      <c r="J52" s="27"/>
      <c r="K52" s="27"/>
      <c r="L52" s="27"/>
      <c r="M52" s="27"/>
    </row>
    <row r="53" spans="1:13" s="5" customFormat="1" ht="15">
      <c r="A53" s="27"/>
      <c r="J53" s="27"/>
      <c r="K53" s="27"/>
      <c r="L53" s="27"/>
      <c r="M53" s="27"/>
    </row>
    <row r="54" spans="1:13" s="5" customFormat="1" ht="15">
      <c r="A54" s="27"/>
      <c r="J54" s="27"/>
      <c r="K54" s="27"/>
      <c r="L54" s="27"/>
      <c r="M54" s="27"/>
    </row>
    <row r="55" spans="1:13" s="5" customFormat="1" ht="15">
      <c r="A55" s="27"/>
      <c r="J55" s="27"/>
      <c r="K55" s="27"/>
      <c r="L55" s="27"/>
      <c r="M55" s="27"/>
    </row>
    <row r="56" spans="1:13" s="5" customFormat="1" ht="15">
      <c r="A56" s="27"/>
      <c r="J56" s="27"/>
      <c r="K56" s="27"/>
      <c r="L56" s="27"/>
      <c r="M56" s="27"/>
    </row>
    <row r="57" spans="1:13" s="5" customFormat="1" ht="15">
      <c r="A57" s="27"/>
      <c r="J57" s="27"/>
      <c r="K57" s="27"/>
      <c r="L57" s="27"/>
      <c r="M57" s="27"/>
    </row>
    <row r="58" spans="1:13" s="5" customFormat="1" ht="15">
      <c r="A58" s="27"/>
      <c r="J58" s="27"/>
      <c r="K58" s="27"/>
      <c r="L58" s="27"/>
      <c r="M58" s="27"/>
    </row>
    <row r="59" spans="1:13" s="5" customFormat="1" ht="15">
      <c r="A59" s="27"/>
      <c r="J59" s="27"/>
      <c r="K59" s="27"/>
      <c r="L59" s="27"/>
      <c r="M59" s="27"/>
    </row>
    <row r="60" spans="1:13" s="5" customFormat="1" ht="15">
      <c r="A60" s="27"/>
      <c r="J60" s="27"/>
      <c r="K60" s="27"/>
      <c r="L60" s="27"/>
      <c r="M60" s="27"/>
    </row>
  </sheetData>
  <sheetProtection sheet="1" objects="1" scenarios="1"/>
  <mergeCells count="9">
    <mergeCell ref="I10:O11"/>
    <mergeCell ref="A7:B7"/>
    <mergeCell ref="A1:N1"/>
    <mergeCell ref="C4:G4"/>
    <mergeCell ref="K4:L4"/>
    <mergeCell ref="N3:O3"/>
    <mergeCell ref="C3:G3"/>
    <mergeCell ref="K3:L3"/>
    <mergeCell ref="C5:G5"/>
  </mergeCells>
  <conditionalFormatting sqref="I10">
    <cfRule type="expression" priority="1" dxfId="0" stopIfTrue="1">
      <formula>$O$8&gt;=1.33</formula>
    </cfRule>
  </conditionalFormatting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5" r:id="rId2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P9" sqref="P9"/>
    </sheetView>
  </sheetViews>
  <sheetFormatPr defaultColWidth="11.421875" defaultRowHeight="12.75"/>
  <cols>
    <col min="1" max="1" width="8.7109375" style="28" customWidth="1"/>
    <col min="2" max="2" width="10.00390625" style="29" customWidth="1"/>
    <col min="3" max="3" width="9.140625" style="29" customWidth="1"/>
    <col min="4" max="4" width="8.421875" style="29" customWidth="1"/>
    <col min="5" max="6" width="9.140625" style="29" customWidth="1"/>
    <col min="7" max="7" width="8.8515625" style="29" customWidth="1"/>
    <col min="8" max="8" width="1.57421875" style="29" customWidth="1"/>
    <col min="9" max="9" width="9.140625" style="29" customWidth="1"/>
    <col min="10" max="10" width="9.421875" style="28" customWidth="1"/>
    <col min="11" max="11" width="8.8515625" style="28" customWidth="1"/>
    <col min="12" max="12" width="13.57421875" style="28" customWidth="1"/>
    <col min="13" max="13" width="1.421875" style="28" customWidth="1"/>
    <col min="14" max="16" width="9.421875" style="29" customWidth="1"/>
    <col min="17" max="17" width="9.28125" style="29" customWidth="1"/>
    <col min="18" max="16384" width="9.140625" style="29" customWidth="1"/>
  </cols>
  <sheetData>
    <row r="1" spans="1:17" s="5" customFormat="1" ht="43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63"/>
      <c r="P1" s="63"/>
      <c r="Q1" s="4"/>
    </row>
    <row r="2" spans="1:13" s="7" customFormat="1" ht="6.75" customHeight="1">
      <c r="A2" s="6"/>
      <c r="J2" s="6"/>
      <c r="K2" s="6"/>
      <c r="L2" s="6"/>
      <c r="M2" s="6"/>
    </row>
    <row r="3" spans="1:17" s="35" customFormat="1" ht="12.75">
      <c r="A3" s="8"/>
      <c r="B3" s="9" t="s">
        <v>16</v>
      </c>
      <c r="C3" s="64"/>
      <c r="D3" s="64"/>
      <c r="E3" s="64"/>
      <c r="F3" s="64"/>
      <c r="G3" s="64"/>
      <c r="H3" s="33"/>
      <c r="I3" s="34"/>
      <c r="J3" s="12" t="s">
        <v>1</v>
      </c>
      <c r="K3" s="64"/>
      <c r="L3" s="64"/>
      <c r="M3" s="33"/>
      <c r="N3" s="65" t="s">
        <v>10</v>
      </c>
      <c r="O3" s="65"/>
      <c r="P3" s="65"/>
      <c r="Q3" s="14"/>
    </row>
    <row r="4" spans="1:16" s="35" customFormat="1" ht="12.75">
      <c r="A4" s="8"/>
      <c r="B4" s="9" t="s">
        <v>18</v>
      </c>
      <c r="C4" s="64"/>
      <c r="D4" s="64"/>
      <c r="E4" s="64"/>
      <c r="F4" s="64"/>
      <c r="G4" s="64"/>
      <c r="H4" s="33"/>
      <c r="I4" s="34"/>
      <c r="J4" s="12" t="s">
        <v>15</v>
      </c>
      <c r="K4" s="64"/>
      <c r="L4" s="64"/>
      <c r="M4" s="33"/>
      <c r="N4" s="13" t="s">
        <v>11</v>
      </c>
      <c r="O4" s="13" t="s">
        <v>0</v>
      </c>
      <c r="P4" s="13" t="s">
        <v>12</v>
      </c>
    </row>
    <row r="5" spans="1:16" s="35" customFormat="1" ht="12.75">
      <c r="A5" s="8"/>
      <c r="B5" s="9" t="s">
        <v>17</v>
      </c>
      <c r="C5" s="64"/>
      <c r="D5" s="64"/>
      <c r="E5" s="64"/>
      <c r="F5" s="64"/>
      <c r="G5" s="64"/>
      <c r="H5" s="33"/>
      <c r="I5" s="34"/>
      <c r="J5" s="12" t="s">
        <v>7</v>
      </c>
      <c r="K5" s="30"/>
      <c r="L5" s="32"/>
      <c r="M5" s="33"/>
      <c r="N5" s="1">
        <v>1.495</v>
      </c>
      <c r="O5" s="1">
        <v>1.5</v>
      </c>
      <c r="P5" s="1">
        <v>1.505</v>
      </c>
    </row>
    <row r="6" spans="1:13" s="35" customFormat="1" ht="6.75" customHeight="1">
      <c r="A6" s="8"/>
      <c r="J6" s="8"/>
      <c r="K6" s="8"/>
      <c r="L6" s="8"/>
      <c r="M6" s="8"/>
    </row>
    <row r="7" spans="1:16" s="35" customFormat="1" ht="12.75">
      <c r="A7" s="57" t="s">
        <v>2</v>
      </c>
      <c r="B7" s="57"/>
      <c r="F7" s="21" t="s">
        <v>8</v>
      </c>
      <c r="G7" s="43">
        <f>STDEV(B9:B33)</f>
        <v>0.0007823681992074019</v>
      </c>
      <c r="I7" s="44"/>
      <c r="J7" s="45"/>
      <c r="K7" s="45"/>
      <c r="L7" s="45"/>
      <c r="M7" s="45"/>
      <c r="N7" s="46"/>
      <c r="O7" s="47" t="s">
        <v>6</v>
      </c>
      <c r="P7" s="48">
        <f>(P5-N5)/(6*G7)</f>
        <v>2.13028426814266</v>
      </c>
    </row>
    <row r="8" spans="1:22" s="35" customFormat="1" ht="12.75">
      <c r="A8" s="20" t="s">
        <v>3</v>
      </c>
      <c r="B8" s="23" t="s">
        <v>13</v>
      </c>
      <c r="F8" s="36" t="s">
        <v>9</v>
      </c>
      <c r="G8" s="43">
        <f>AVERAGE(B9:B33)</f>
        <v>1.4993720000000001</v>
      </c>
      <c r="I8" s="44"/>
      <c r="J8" s="46"/>
      <c r="K8" s="46"/>
      <c r="L8" s="46"/>
      <c r="M8" s="46"/>
      <c r="N8" s="46"/>
      <c r="O8" s="47" t="s">
        <v>23</v>
      </c>
      <c r="P8" s="48">
        <f>MIN((P5-G8)/(3*G7),(G8-N5)/(3*G7))</f>
        <v>1.8627205640639999</v>
      </c>
      <c r="R8" s="40" t="s">
        <v>14</v>
      </c>
      <c r="S8" s="40" t="s">
        <v>19</v>
      </c>
      <c r="T8" s="40" t="s">
        <v>20</v>
      </c>
      <c r="U8" s="40" t="s">
        <v>21</v>
      </c>
      <c r="V8" s="40" t="s">
        <v>22</v>
      </c>
    </row>
    <row r="9" spans="1:22" s="35" customFormat="1" ht="12.75" customHeight="1">
      <c r="A9" s="2">
        <v>1</v>
      </c>
      <c r="B9" s="39">
        <v>1.498</v>
      </c>
      <c r="F9" s="21" t="s">
        <v>4</v>
      </c>
      <c r="G9" s="43">
        <f>G8+(3*G7)</f>
        <v>1.5017191045976224</v>
      </c>
      <c r="J9" s="42"/>
      <c r="K9" s="42"/>
      <c r="L9" s="42"/>
      <c r="M9" s="42"/>
      <c r="N9" s="42"/>
      <c r="O9" s="42"/>
      <c r="P9" s="42"/>
      <c r="Q9" s="37"/>
      <c r="R9" s="41">
        <f>G8</f>
        <v>1.4993720000000001</v>
      </c>
      <c r="S9" s="41">
        <f>G9</f>
        <v>1.5017191045976224</v>
      </c>
      <c r="T9" s="41">
        <f>G10</f>
        <v>1.497024895402378</v>
      </c>
      <c r="U9" s="41">
        <f aca="true" t="shared" si="0" ref="U9:U33">P$5</f>
        <v>1.505</v>
      </c>
      <c r="V9" s="41">
        <f aca="true" t="shared" si="1" ref="V9:V33">N$5</f>
        <v>1.495</v>
      </c>
    </row>
    <row r="10" spans="1:22" s="35" customFormat="1" ht="12.75" customHeight="1">
      <c r="A10" s="2">
        <v>2</v>
      </c>
      <c r="B10" s="39">
        <v>1.497</v>
      </c>
      <c r="F10" s="21" t="s">
        <v>5</v>
      </c>
      <c r="G10" s="43">
        <f>G8-(3*G7)</f>
        <v>1.497024895402378</v>
      </c>
      <c r="I10" s="62" t="str">
        <f>IF(AND(COUNTBLANK(B9:B33)=0,P8&gt;=1.33),"PROCESS IS CAPABLE AND CERTIFIED",IF(AND(COUNTBLANK(B9:B33)=0,P8&gt;=1),"PROCESS IS CAPABLE",""))</f>
        <v>PROCESS IS CAPABLE AND CERTIFIED</v>
      </c>
      <c r="J10" s="62"/>
      <c r="K10" s="62"/>
      <c r="L10" s="62"/>
      <c r="M10" s="62"/>
      <c r="N10" s="62"/>
      <c r="O10" s="62"/>
      <c r="P10" s="62"/>
      <c r="Q10" s="37"/>
      <c r="R10" s="41">
        <f aca="true" t="shared" si="2" ref="R10:R33">R9</f>
        <v>1.4993720000000001</v>
      </c>
      <c r="S10" s="41">
        <f aca="true" t="shared" si="3" ref="S10:S33">S9</f>
        <v>1.5017191045976224</v>
      </c>
      <c r="T10" s="41">
        <f aca="true" t="shared" si="4" ref="T10:T33">T9</f>
        <v>1.497024895402378</v>
      </c>
      <c r="U10" s="41">
        <f t="shared" si="0"/>
        <v>1.505</v>
      </c>
      <c r="V10" s="41">
        <f t="shared" si="1"/>
        <v>1.495</v>
      </c>
    </row>
    <row r="11" spans="1:22" s="35" customFormat="1" ht="12.75" customHeight="1">
      <c r="A11" s="2">
        <v>3</v>
      </c>
      <c r="B11" s="39">
        <v>1.499</v>
      </c>
      <c r="I11" s="62"/>
      <c r="J11" s="62"/>
      <c r="K11" s="62"/>
      <c r="L11" s="62"/>
      <c r="M11" s="62"/>
      <c r="N11" s="62"/>
      <c r="O11" s="62"/>
      <c r="P11" s="62"/>
      <c r="R11" s="41">
        <f t="shared" si="2"/>
        <v>1.4993720000000001</v>
      </c>
      <c r="S11" s="41">
        <f t="shared" si="3"/>
        <v>1.5017191045976224</v>
      </c>
      <c r="T11" s="41">
        <f t="shared" si="4"/>
        <v>1.497024895402378</v>
      </c>
      <c r="U11" s="41">
        <f t="shared" si="0"/>
        <v>1.505</v>
      </c>
      <c r="V11" s="41">
        <f t="shared" si="1"/>
        <v>1.495</v>
      </c>
    </row>
    <row r="12" spans="1:22" s="35" customFormat="1" ht="12.75">
      <c r="A12" s="2">
        <v>4</v>
      </c>
      <c r="B12" s="39">
        <v>1.499</v>
      </c>
      <c r="R12" s="41">
        <f t="shared" si="2"/>
        <v>1.4993720000000001</v>
      </c>
      <c r="S12" s="41">
        <f t="shared" si="3"/>
        <v>1.5017191045976224</v>
      </c>
      <c r="T12" s="41">
        <f t="shared" si="4"/>
        <v>1.497024895402378</v>
      </c>
      <c r="U12" s="41">
        <f t="shared" si="0"/>
        <v>1.505</v>
      </c>
      <c r="V12" s="41">
        <f t="shared" si="1"/>
        <v>1.495</v>
      </c>
    </row>
    <row r="13" spans="1:22" s="35" customFormat="1" ht="12.75">
      <c r="A13" s="2">
        <v>5</v>
      </c>
      <c r="B13" s="39">
        <v>1.499</v>
      </c>
      <c r="R13" s="41">
        <f t="shared" si="2"/>
        <v>1.4993720000000001</v>
      </c>
      <c r="S13" s="41">
        <f t="shared" si="3"/>
        <v>1.5017191045976224</v>
      </c>
      <c r="T13" s="41">
        <f t="shared" si="4"/>
        <v>1.497024895402378</v>
      </c>
      <c r="U13" s="41">
        <f t="shared" si="0"/>
        <v>1.505</v>
      </c>
      <c r="V13" s="41">
        <f t="shared" si="1"/>
        <v>1.495</v>
      </c>
    </row>
    <row r="14" spans="1:22" s="35" customFormat="1" ht="12.75">
      <c r="A14" s="2">
        <v>6</v>
      </c>
      <c r="B14" s="39">
        <v>1.499</v>
      </c>
      <c r="R14" s="41">
        <f t="shared" si="2"/>
        <v>1.4993720000000001</v>
      </c>
      <c r="S14" s="41">
        <f t="shared" si="3"/>
        <v>1.5017191045976224</v>
      </c>
      <c r="T14" s="41">
        <f t="shared" si="4"/>
        <v>1.497024895402378</v>
      </c>
      <c r="U14" s="41">
        <f t="shared" si="0"/>
        <v>1.505</v>
      </c>
      <c r="V14" s="41">
        <f t="shared" si="1"/>
        <v>1.495</v>
      </c>
    </row>
    <row r="15" spans="1:22" s="35" customFormat="1" ht="12.75">
      <c r="A15" s="2">
        <v>7</v>
      </c>
      <c r="B15" s="39">
        <v>1.499</v>
      </c>
      <c r="R15" s="41">
        <f t="shared" si="2"/>
        <v>1.4993720000000001</v>
      </c>
      <c r="S15" s="41">
        <f t="shared" si="3"/>
        <v>1.5017191045976224</v>
      </c>
      <c r="T15" s="41">
        <f t="shared" si="4"/>
        <v>1.497024895402378</v>
      </c>
      <c r="U15" s="41">
        <f t="shared" si="0"/>
        <v>1.505</v>
      </c>
      <c r="V15" s="41">
        <f t="shared" si="1"/>
        <v>1.495</v>
      </c>
    </row>
    <row r="16" spans="1:22" s="35" customFormat="1" ht="12.75">
      <c r="A16" s="2">
        <v>8</v>
      </c>
      <c r="B16" s="39">
        <v>1.5</v>
      </c>
      <c r="R16" s="41">
        <f t="shared" si="2"/>
        <v>1.4993720000000001</v>
      </c>
      <c r="S16" s="41">
        <f t="shared" si="3"/>
        <v>1.5017191045976224</v>
      </c>
      <c r="T16" s="41">
        <f t="shared" si="4"/>
        <v>1.497024895402378</v>
      </c>
      <c r="U16" s="41">
        <f t="shared" si="0"/>
        <v>1.505</v>
      </c>
      <c r="V16" s="41">
        <f t="shared" si="1"/>
        <v>1.495</v>
      </c>
    </row>
    <row r="17" spans="1:22" s="35" customFormat="1" ht="12.75">
      <c r="A17" s="2">
        <v>9</v>
      </c>
      <c r="B17" s="39">
        <v>1.5</v>
      </c>
      <c r="R17" s="41">
        <f t="shared" si="2"/>
        <v>1.4993720000000001</v>
      </c>
      <c r="S17" s="41">
        <f t="shared" si="3"/>
        <v>1.5017191045976224</v>
      </c>
      <c r="T17" s="41">
        <f t="shared" si="4"/>
        <v>1.497024895402378</v>
      </c>
      <c r="U17" s="41">
        <f t="shared" si="0"/>
        <v>1.505</v>
      </c>
      <c r="V17" s="41">
        <f t="shared" si="1"/>
        <v>1.495</v>
      </c>
    </row>
    <row r="18" spans="1:22" s="35" customFormat="1" ht="12.75">
      <c r="A18" s="2">
        <v>10</v>
      </c>
      <c r="B18" s="39">
        <v>1.499</v>
      </c>
      <c r="R18" s="41">
        <f t="shared" si="2"/>
        <v>1.4993720000000001</v>
      </c>
      <c r="S18" s="41">
        <f t="shared" si="3"/>
        <v>1.5017191045976224</v>
      </c>
      <c r="T18" s="41">
        <f t="shared" si="4"/>
        <v>1.497024895402378</v>
      </c>
      <c r="U18" s="41">
        <f t="shared" si="0"/>
        <v>1.505</v>
      </c>
      <c r="V18" s="41">
        <f t="shared" si="1"/>
        <v>1.495</v>
      </c>
    </row>
    <row r="19" spans="1:22" s="35" customFormat="1" ht="12.75">
      <c r="A19" s="2">
        <v>11</v>
      </c>
      <c r="B19" s="39">
        <v>1.5</v>
      </c>
      <c r="R19" s="41">
        <f t="shared" si="2"/>
        <v>1.4993720000000001</v>
      </c>
      <c r="S19" s="41">
        <f t="shared" si="3"/>
        <v>1.5017191045976224</v>
      </c>
      <c r="T19" s="41">
        <f t="shared" si="4"/>
        <v>1.497024895402378</v>
      </c>
      <c r="U19" s="41">
        <f t="shared" si="0"/>
        <v>1.505</v>
      </c>
      <c r="V19" s="41">
        <f t="shared" si="1"/>
        <v>1.495</v>
      </c>
    </row>
    <row r="20" spans="1:22" s="35" customFormat="1" ht="12.75">
      <c r="A20" s="2">
        <v>12</v>
      </c>
      <c r="B20" s="39">
        <v>1.5</v>
      </c>
      <c r="R20" s="41">
        <f t="shared" si="2"/>
        <v>1.4993720000000001</v>
      </c>
      <c r="S20" s="41">
        <f t="shared" si="3"/>
        <v>1.5017191045976224</v>
      </c>
      <c r="T20" s="41">
        <f t="shared" si="4"/>
        <v>1.497024895402378</v>
      </c>
      <c r="U20" s="41">
        <f t="shared" si="0"/>
        <v>1.505</v>
      </c>
      <c r="V20" s="41">
        <f t="shared" si="1"/>
        <v>1.495</v>
      </c>
    </row>
    <row r="21" spans="1:22" s="35" customFormat="1" ht="12.75">
      <c r="A21" s="2">
        <v>13</v>
      </c>
      <c r="B21" s="39">
        <v>1.5</v>
      </c>
      <c r="R21" s="41">
        <f t="shared" si="2"/>
        <v>1.4993720000000001</v>
      </c>
      <c r="S21" s="41">
        <f t="shared" si="3"/>
        <v>1.5017191045976224</v>
      </c>
      <c r="T21" s="41">
        <f t="shared" si="4"/>
        <v>1.497024895402378</v>
      </c>
      <c r="U21" s="41">
        <f t="shared" si="0"/>
        <v>1.505</v>
      </c>
      <c r="V21" s="41">
        <f t="shared" si="1"/>
        <v>1.495</v>
      </c>
    </row>
    <row r="22" spans="1:22" s="35" customFormat="1" ht="12.75">
      <c r="A22" s="2">
        <v>14</v>
      </c>
      <c r="B22" s="39">
        <v>1.5</v>
      </c>
      <c r="R22" s="41">
        <f t="shared" si="2"/>
        <v>1.4993720000000001</v>
      </c>
      <c r="S22" s="41">
        <f t="shared" si="3"/>
        <v>1.5017191045976224</v>
      </c>
      <c r="T22" s="41">
        <f t="shared" si="4"/>
        <v>1.497024895402378</v>
      </c>
      <c r="U22" s="41">
        <f t="shared" si="0"/>
        <v>1.505</v>
      </c>
      <c r="V22" s="41">
        <f t="shared" si="1"/>
        <v>1.495</v>
      </c>
    </row>
    <row r="23" spans="1:22" s="35" customFormat="1" ht="12.75">
      <c r="A23" s="2">
        <v>15</v>
      </c>
      <c r="B23" s="39">
        <v>1.4998</v>
      </c>
      <c r="R23" s="41">
        <f t="shared" si="2"/>
        <v>1.4993720000000001</v>
      </c>
      <c r="S23" s="41">
        <f t="shared" si="3"/>
        <v>1.5017191045976224</v>
      </c>
      <c r="T23" s="41">
        <f t="shared" si="4"/>
        <v>1.497024895402378</v>
      </c>
      <c r="U23" s="41">
        <f t="shared" si="0"/>
        <v>1.505</v>
      </c>
      <c r="V23" s="41">
        <f t="shared" si="1"/>
        <v>1.495</v>
      </c>
    </row>
    <row r="24" spans="1:22" s="35" customFormat="1" ht="12.75">
      <c r="A24" s="2">
        <v>16</v>
      </c>
      <c r="B24" s="39">
        <v>1.4999</v>
      </c>
      <c r="R24" s="41">
        <f t="shared" si="2"/>
        <v>1.4993720000000001</v>
      </c>
      <c r="S24" s="41">
        <f t="shared" si="3"/>
        <v>1.5017191045976224</v>
      </c>
      <c r="T24" s="41">
        <f t="shared" si="4"/>
        <v>1.497024895402378</v>
      </c>
      <c r="U24" s="41">
        <f t="shared" si="0"/>
        <v>1.505</v>
      </c>
      <c r="V24" s="41">
        <f t="shared" si="1"/>
        <v>1.495</v>
      </c>
    </row>
    <row r="25" spans="1:22" s="35" customFormat="1" ht="12.75">
      <c r="A25" s="2">
        <v>17</v>
      </c>
      <c r="B25" s="39">
        <v>1.4999</v>
      </c>
      <c r="R25" s="41">
        <f t="shared" si="2"/>
        <v>1.4993720000000001</v>
      </c>
      <c r="S25" s="41">
        <f t="shared" si="3"/>
        <v>1.5017191045976224</v>
      </c>
      <c r="T25" s="41">
        <f t="shared" si="4"/>
        <v>1.497024895402378</v>
      </c>
      <c r="U25" s="41">
        <f t="shared" si="0"/>
        <v>1.505</v>
      </c>
      <c r="V25" s="41">
        <f t="shared" si="1"/>
        <v>1.495</v>
      </c>
    </row>
    <row r="26" spans="1:22" s="35" customFormat="1" ht="12.75">
      <c r="A26" s="2">
        <v>18</v>
      </c>
      <c r="B26" s="39">
        <v>1.4998</v>
      </c>
      <c r="R26" s="41">
        <f t="shared" si="2"/>
        <v>1.4993720000000001</v>
      </c>
      <c r="S26" s="41">
        <f t="shared" si="3"/>
        <v>1.5017191045976224</v>
      </c>
      <c r="T26" s="41">
        <f t="shared" si="4"/>
        <v>1.497024895402378</v>
      </c>
      <c r="U26" s="41">
        <f t="shared" si="0"/>
        <v>1.505</v>
      </c>
      <c r="V26" s="41">
        <f t="shared" si="1"/>
        <v>1.495</v>
      </c>
    </row>
    <row r="27" spans="1:22" s="35" customFormat="1" ht="12.75">
      <c r="A27" s="2">
        <v>19</v>
      </c>
      <c r="B27" s="39">
        <v>1.499</v>
      </c>
      <c r="R27" s="41">
        <f t="shared" si="2"/>
        <v>1.4993720000000001</v>
      </c>
      <c r="S27" s="41">
        <f t="shared" si="3"/>
        <v>1.5017191045976224</v>
      </c>
      <c r="T27" s="41">
        <f t="shared" si="4"/>
        <v>1.497024895402378</v>
      </c>
      <c r="U27" s="41">
        <f t="shared" si="0"/>
        <v>1.505</v>
      </c>
      <c r="V27" s="41">
        <f t="shared" si="1"/>
        <v>1.495</v>
      </c>
    </row>
    <row r="28" spans="1:22" s="35" customFormat="1" ht="12.75">
      <c r="A28" s="2">
        <v>20</v>
      </c>
      <c r="B28" s="39">
        <v>1.5</v>
      </c>
      <c r="R28" s="41">
        <f t="shared" si="2"/>
        <v>1.4993720000000001</v>
      </c>
      <c r="S28" s="41">
        <f t="shared" si="3"/>
        <v>1.5017191045976224</v>
      </c>
      <c r="T28" s="41">
        <f t="shared" si="4"/>
        <v>1.497024895402378</v>
      </c>
      <c r="U28" s="41">
        <f t="shared" si="0"/>
        <v>1.505</v>
      </c>
      <c r="V28" s="41">
        <f t="shared" si="1"/>
        <v>1.495</v>
      </c>
    </row>
    <row r="29" spans="1:22" s="35" customFormat="1" ht="12.75">
      <c r="A29" s="2">
        <v>21</v>
      </c>
      <c r="B29" s="39">
        <v>1.4995</v>
      </c>
      <c r="R29" s="41">
        <f t="shared" si="2"/>
        <v>1.4993720000000001</v>
      </c>
      <c r="S29" s="41">
        <f t="shared" si="3"/>
        <v>1.5017191045976224</v>
      </c>
      <c r="T29" s="41">
        <f t="shared" si="4"/>
        <v>1.497024895402378</v>
      </c>
      <c r="U29" s="41">
        <f t="shared" si="0"/>
        <v>1.505</v>
      </c>
      <c r="V29" s="41">
        <f t="shared" si="1"/>
        <v>1.495</v>
      </c>
    </row>
    <row r="30" spans="1:22" s="35" customFormat="1" ht="12.75">
      <c r="A30" s="2">
        <v>22</v>
      </c>
      <c r="B30" s="39">
        <v>1.4996</v>
      </c>
      <c r="R30" s="41">
        <f t="shared" si="2"/>
        <v>1.4993720000000001</v>
      </c>
      <c r="S30" s="41">
        <f t="shared" si="3"/>
        <v>1.5017191045976224</v>
      </c>
      <c r="T30" s="41">
        <f t="shared" si="4"/>
        <v>1.497024895402378</v>
      </c>
      <c r="U30" s="41">
        <f t="shared" si="0"/>
        <v>1.505</v>
      </c>
      <c r="V30" s="41">
        <f t="shared" si="1"/>
        <v>1.495</v>
      </c>
    </row>
    <row r="31" spans="1:22" s="35" customFormat="1" ht="12.75">
      <c r="A31" s="2">
        <v>23</v>
      </c>
      <c r="B31" s="39">
        <v>1.4998</v>
      </c>
      <c r="R31" s="41">
        <f t="shared" si="2"/>
        <v>1.4993720000000001</v>
      </c>
      <c r="S31" s="41">
        <f t="shared" si="3"/>
        <v>1.5017191045976224</v>
      </c>
      <c r="T31" s="41">
        <f t="shared" si="4"/>
        <v>1.497024895402378</v>
      </c>
      <c r="U31" s="41">
        <f t="shared" si="0"/>
        <v>1.505</v>
      </c>
      <c r="V31" s="41">
        <f t="shared" si="1"/>
        <v>1.495</v>
      </c>
    </row>
    <row r="32" spans="1:22" s="35" customFormat="1" ht="12.75">
      <c r="A32" s="2">
        <v>24</v>
      </c>
      <c r="B32" s="39">
        <v>1.498</v>
      </c>
      <c r="R32" s="41">
        <f t="shared" si="2"/>
        <v>1.4993720000000001</v>
      </c>
      <c r="S32" s="41">
        <f t="shared" si="3"/>
        <v>1.5017191045976224</v>
      </c>
      <c r="T32" s="41">
        <f t="shared" si="4"/>
        <v>1.497024895402378</v>
      </c>
      <c r="U32" s="41">
        <f t="shared" si="0"/>
        <v>1.505</v>
      </c>
      <c r="V32" s="41">
        <f t="shared" si="1"/>
        <v>1.495</v>
      </c>
    </row>
    <row r="33" spans="1:22" s="35" customFormat="1" ht="12.75">
      <c r="A33" s="2">
        <v>25</v>
      </c>
      <c r="B33" s="39">
        <v>1.5</v>
      </c>
      <c r="R33" s="41">
        <f t="shared" si="2"/>
        <v>1.4993720000000001</v>
      </c>
      <c r="S33" s="41">
        <f t="shared" si="3"/>
        <v>1.5017191045976224</v>
      </c>
      <c r="T33" s="41">
        <f t="shared" si="4"/>
        <v>1.497024895402378</v>
      </c>
      <c r="U33" s="41">
        <f t="shared" si="0"/>
        <v>1.505</v>
      </c>
      <c r="V33" s="41">
        <f t="shared" si="1"/>
        <v>1.495</v>
      </c>
    </row>
    <row r="34" spans="1:13" s="7" customFormat="1" ht="14.25">
      <c r="A34" s="6"/>
      <c r="J34" s="6"/>
      <c r="K34" s="6"/>
      <c r="L34" s="6"/>
      <c r="M34" s="6"/>
    </row>
    <row r="35" spans="1:13" s="7" customFormat="1" ht="14.25">
      <c r="A35" s="6"/>
      <c r="J35" s="6"/>
      <c r="K35" s="6"/>
      <c r="L35" s="6"/>
      <c r="M35" s="6"/>
    </row>
    <row r="36" spans="1:13" s="7" customFormat="1" ht="14.25">
      <c r="A36" s="6"/>
      <c r="J36" s="6"/>
      <c r="K36" s="6"/>
      <c r="L36" s="6"/>
      <c r="M36" s="6"/>
    </row>
    <row r="37" spans="1:13" s="7" customFormat="1" ht="14.25">
      <c r="A37" s="6"/>
      <c r="J37" s="6"/>
      <c r="K37" s="6"/>
      <c r="L37" s="6"/>
      <c r="M37" s="6"/>
    </row>
    <row r="38" spans="1:13" s="7" customFormat="1" ht="14.25">
      <c r="A38" s="6"/>
      <c r="J38" s="6"/>
      <c r="K38" s="6"/>
      <c r="L38" s="6"/>
      <c r="M38" s="6"/>
    </row>
    <row r="39" spans="1:13" s="7" customFormat="1" ht="14.25">
      <c r="A39" s="6"/>
      <c r="J39" s="6"/>
      <c r="K39" s="6"/>
      <c r="L39" s="6"/>
      <c r="M39" s="6"/>
    </row>
    <row r="40" spans="1:13" s="7" customFormat="1" ht="14.25">
      <c r="A40" s="6"/>
      <c r="J40" s="6"/>
      <c r="K40" s="6"/>
      <c r="L40" s="6"/>
      <c r="M40" s="6"/>
    </row>
    <row r="41" spans="1:13" s="7" customFormat="1" ht="14.25">
      <c r="A41" s="6"/>
      <c r="J41" s="6"/>
      <c r="K41" s="6"/>
      <c r="L41" s="6"/>
      <c r="M41" s="6"/>
    </row>
    <row r="42" spans="1:13" s="7" customFormat="1" ht="14.25">
      <c r="A42" s="6"/>
      <c r="J42" s="6"/>
      <c r="K42" s="6"/>
      <c r="L42" s="6"/>
      <c r="M42" s="6"/>
    </row>
    <row r="43" spans="1:13" s="7" customFormat="1" ht="14.25">
      <c r="A43" s="6"/>
      <c r="J43" s="6"/>
      <c r="K43" s="6"/>
      <c r="L43" s="6"/>
      <c r="M43" s="6"/>
    </row>
    <row r="44" spans="1:13" s="7" customFormat="1" ht="14.25">
      <c r="A44" s="6"/>
      <c r="J44" s="6"/>
      <c r="K44" s="6"/>
      <c r="L44" s="6"/>
      <c r="M44" s="6"/>
    </row>
    <row r="45" spans="1:13" s="5" customFormat="1" ht="15">
      <c r="A45" s="27"/>
      <c r="J45" s="27"/>
      <c r="K45" s="27"/>
      <c r="L45" s="27"/>
      <c r="M45" s="27"/>
    </row>
    <row r="46" spans="1:13" s="5" customFormat="1" ht="15">
      <c r="A46" s="27"/>
      <c r="J46" s="27"/>
      <c r="K46" s="27"/>
      <c r="L46" s="27"/>
      <c r="M46" s="27"/>
    </row>
    <row r="47" spans="1:13" s="5" customFormat="1" ht="15">
      <c r="A47" s="27"/>
      <c r="J47" s="27"/>
      <c r="K47" s="27"/>
      <c r="L47" s="27"/>
      <c r="M47" s="27"/>
    </row>
    <row r="48" spans="1:13" s="5" customFormat="1" ht="15">
      <c r="A48" s="27"/>
      <c r="J48" s="27"/>
      <c r="K48" s="27"/>
      <c r="L48" s="27"/>
      <c r="M48" s="27"/>
    </row>
    <row r="49" spans="1:13" s="5" customFormat="1" ht="15">
      <c r="A49" s="27"/>
      <c r="J49" s="27"/>
      <c r="K49" s="27"/>
      <c r="L49" s="27"/>
      <c r="M49" s="27"/>
    </row>
    <row r="50" spans="1:13" s="5" customFormat="1" ht="15">
      <c r="A50" s="27"/>
      <c r="J50" s="27"/>
      <c r="K50" s="27"/>
      <c r="L50" s="27"/>
      <c r="M50" s="27"/>
    </row>
    <row r="51" spans="1:13" s="5" customFormat="1" ht="15">
      <c r="A51" s="27"/>
      <c r="J51" s="27"/>
      <c r="K51" s="27"/>
      <c r="L51" s="27"/>
      <c r="M51" s="27"/>
    </row>
    <row r="52" spans="1:13" s="5" customFormat="1" ht="15">
      <c r="A52" s="27"/>
      <c r="J52" s="27"/>
      <c r="K52" s="27"/>
      <c r="L52" s="27"/>
      <c r="M52" s="27"/>
    </row>
    <row r="53" spans="1:13" s="5" customFormat="1" ht="15">
      <c r="A53" s="27"/>
      <c r="J53" s="27"/>
      <c r="K53" s="27"/>
      <c r="L53" s="27"/>
      <c r="M53" s="27"/>
    </row>
    <row r="54" spans="1:13" s="5" customFormat="1" ht="15">
      <c r="A54" s="27"/>
      <c r="J54" s="27"/>
      <c r="K54" s="27"/>
      <c r="L54" s="27"/>
      <c r="M54" s="27"/>
    </row>
    <row r="55" spans="1:13" s="5" customFormat="1" ht="15">
      <c r="A55" s="27"/>
      <c r="J55" s="27"/>
      <c r="K55" s="27"/>
      <c r="L55" s="27"/>
      <c r="M55" s="27"/>
    </row>
    <row r="56" spans="1:13" s="5" customFormat="1" ht="15">
      <c r="A56" s="27"/>
      <c r="J56" s="27"/>
      <c r="K56" s="27"/>
      <c r="L56" s="27"/>
      <c r="M56" s="27"/>
    </row>
    <row r="57" spans="1:13" s="5" customFormat="1" ht="15">
      <c r="A57" s="27"/>
      <c r="J57" s="27"/>
      <c r="K57" s="27"/>
      <c r="L57" s="27"/>
      <c r="M57" s="27"/>
    </row>
    <row r="58" spans="1:13" s="5" customFormat="1" ht="15">
      <c r="A58" s="27"/>
      <c r="J58" s="27"/>
      <c r="K58" s="27"/>
      <c r="L58" s="27"/>
      <c r="M58" s="27"/>
    </row>
    <row r="59" spans="1:13" s="5" customFormat="1" ht="15">
      <c r="A59" s="27"/>
      <c r="J59" s="27"/>
      <c r="K59" s="27"/>
      <c r="L59" s="27"/>
      <c r="M59" s="27"/>
    </row>
    <row r="60" spans="1:13" s="5" customFormat="1" ht="15">
      <c r="A60" s="27"/>
      <c r="J60" s="27"/>
      <c r="K60" s="27"/>
      <c r="L60" s="27"/>
      <c r="M60" s="27"/>
    </row>
  </sheetData>
  <sheetProtection sheet="1" objects="1" scenarios="1"/>
  <mergeCells count="10">
    <mergeCell ref="I10:P11"/>
    <mergeCell ref="A7:B7"/>
    <mergeCell ref="A1:N1"/>
    <mergeCell ref="O1:P1"/>
    <mergeCell ref="C4:G4"/>
    <mergeCell ref="K4:L4"/>
    <mergeCell ref="C3:G3"/>
    <mergeCell ref="K3:L3"/>
    <mergeCell ref="N3:P3"/>
    <mergeCell ref="C5:G5"/>
  </mergeCells>
  <conditionalFormatting sqref="I10">
    <cfRule type="expression" priority="1" dxfId="0" stopIfTrue="1">
      <formula>$P$8&gt;=1.33</formula>
    </cfRule>
  </conditionalFormatting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5" r:id="rId2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Lean Flow Consulting - LFC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Magnier</dc:creator>
  <cp:keywords/>
  <dc:description/>
  <cp:lastModifiedBy>Philippe Magnier</cp:lastModifiedBy>
  <cp:lastPrinted>2007-01-22T22:17:24Z</cp:lastPrinted>
  <dcterms:created xsi:type="dcterms:W3CDTF">2005-03-23T00:13:33Z</dcterms:created>
  <dcterms:modified xsi:type="dcterms:W3CDTF">2007-12-16T15:49:35Z</dcterms:modified>
  <cp:category/>
  <cp:version/>
  <cp:contentType/>
  <cp:contentStatus/>
</cp:coreProperties>
</file>